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入力" sheetId="1" r:id="rId1"/>
    <sheet name="1" sheetId="2" r:id="rId2"/>
  </sheets>
  <definedNames>
    <definedName name="_xlnm.Print_Area" localSheetId="1">'1'!$A$1:$M$40</definedName>
  </definedNames>
  <calcPr fullCalcOnLoad="1"/>
</workbook>
</file>

<file path=xl/sharedStrings.xml><?xml version="1.0" encoding="utf-8"?>
<sst xmlns="http://schemas.openxmlformats.org/spreadsheetml/2006/main" count="37" uniqueCount="29">
  <si>
    <t>集計期間</t>
  </si>
  <si>
    <t>西暦</t>
  </si>
  <si>
    <t>年</t>
  </si>
  <si>
    <t>月</t>
  </si>
  <si>
    <t>日から</t>
  </si>
  <si>
    <t>月</t>
  </si>
  <si>
    <t>日まで</t>
  </si>
  <si>
    <t>月度 タイムカード集計表</t>
  </si>
  <si>
    <t>始業時刻</t>
  </si>
  <si>
    <t>終業時刻</t>
  </si>
  <si>
    <t>休憩時間</t>
  </si>
  <si>
    <t>時</t>
  </si>
  <si>
    <t>分</t>
  </si>
  <si>
    <t>時間</t>
  </si>
  <si>
    <t>出勤日数</t>
  </si>
  <si>
    <t>日</t>
  </si>
  <si>
    <t>日付</t>
  </si>
  <si>
    <t>曜日</t>
  </si>
  <si>
    <t>労働時間</t>
  </si>
  <si>
    <t>残業時間</t>
  </si>
  <si>
    <t>労働時間計</t>
  </si>
  <si>
    <t>備考</t>
  </si>
  <si>
    <t>所属</t>
  </si>
  <si>
    <t>氏名</t>
  </si>
  <si>
    <t>残業時間計</t>
  </si>
  <si>
    <t>年</t>
  </si>
  <si>
    <t>開始日</t>
  </si>
  <si>
    <t>締め日</t>
  </si>
  <si>
    <t>合計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</si>
</sst>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\ "/>
    <numFmt numFmtId="177" formatCode="00"/>
    <numFmt numFmtId="178" formatCode="m/d"/>
    <numFmt numFmtId="179" formatCode="d"/>
    <numFmt numFmtId="180" formatCode="aaa"/>
    <numFmt numFmtId="181" formatCode="g&quot;時&quot;&quot;間&quot;"/>
    <numFmt numFmtId="182" formatCode="0&quot;時&quot;&quot;間&quot;"/>
    <numFmt numFmtId="183" formatCode="00&quot;分&quot;"/>
  </numFmts>
  <fonts count="4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2"/>
      <name val="HG丸ｺﾞｼｯｸM-PRO"/>
      <family val="3"/>
    </font>
    <font>
      <sz val="1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right" vertical="center"/>
    </xf>
    <xf numFmtId="0" fontId="4" fillId="34" borderId="11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left" vertical="center"/>
    </xf>
    <xf numFmtId="179" fontId="4" fillId="0" borderId="13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83" fontId="5" fillId="0" borderId="17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right" vertical="center"/>
    </xf>
    <xf numFmtId="0" fontId="4" fillId="34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5" fillId="0" borderId="22" xfId="0" applyNumberFormat="1" applyFont="1" applyBorder="1" applyAlignment="1" applyProtection="1">
      <alignment horizontal="right" vertical="center"/>
      <protection hidden="1"/>
    </xf>
    <xf numFmtId="177" fontId="5" fillId="0" borderId="23" xfId="0" applyNumberFormat="1" applyFont="1" applyBorder="1" applyAlignment="1" applyProtection="1">
      <alignment horizontal="left" vertical="center"/>
      <protection hidden="1"/>
    </xf>
    <xf numFmtId="1" fontId="5" fillId="0" borderId="24" xfId="0" applyNumberFormat="1" applyFont="1" applyBorder="1" applyAlignment="1" applyProtection="1">
      <alignment horizontal="right" vertical="center"/>
      <protection hidden="1"/>
    </xf>
    <xf numFmtId="1" fontId="5" fillId="0" borderId="20" xfId="0" applyNumberFormat="1" applyFont="1" applyBorder="1" applyAlignment="1" applyProtection="1">
      <alignment horizontal="right" vertical="center"/>
      <protection hidden="1"/>
    </xf>
    <xf numFmtId="177" fontId="5" fillId="0" borderId="17" xfId="0" applyNumberFormat="1" applyFont="1" applyBorder="1" applyAlignment="1" applyProtection="1">
      <alignment horizontal="left" vertical="center"/>
      <protection hidden="1"/>
    </xf>
    <xf numFmtId="1" fontId="5" fillId="0" borderId="10" xfId="0" applyNumberFormat="1" applyFont="1" applyBorder="1" applyAlignment="1" applyProtection="1">
      <alignment horizontal="right" vertical="center"/>
      <protection hidden="1"/>
    </xf>
    <xf numFmtId="0" fontId="4" fillId="0" borderId="18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25" xfId="0" applyFont="1" applyFill="1" applyBorder="1" applyAlignment="1" applyProtection="1">
      <alignment horizontal="right" vertical="center"/>
      <protection locked="0"/>
    </xf>
    <xf numFmtId="176" fontId="5" fillId="0" borderId="26" xfId="0" applyNumberFormat="1" applyFont="1" applyFill="1" applyBorder="1" applyAlignment="1" applyProtection="1">
      <alignment horizontal="left" vertical="center"/>
      <protection locked="0"/>
    </xf>
    <xf numFmtId="177" fontId="5" fillId="0" borderId="26" xfId="0" applyNumberFormat="1" applyFont="1" applyFill="1" applyBorder="1" applyAlignment="1" applyProtection="1">
      <alignment horizontal="left" vertical="center"/>
      <protection locked="0"/>
    </xf>
    <xf numFmtId="0" fontId="5" fillId="0" borderId="25" xfId="0" applyNumberFormat="1" applyFont="1" applyFill="1" applyBorder="1" applyAlignment="1" applyProtection="1">
      <alignment horizontal="right" vertical="center"/>
      <protection locked="0"/>
    </xf>
    <xf numFmtId="177" fontId="5" fillId="0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right" vertical="center"/>
      <protection locked="0"/>
    </xf>
    <xf numFmtId="176" fontId="5" fillId="0" borderId="23" xfId="0" applyNumberFormat="1" applyFont="1" applyFill="1" applyBorder="1" applyAlignment="1" applyProtection="1">
      <alignment horizontal="left" vertical="center"/>
      <protection locked="0"/>
    </xf>
    <xf numFmtId="177" fontId="5" fillId="0" borderId="23" xfId="0" applyNumberFormat="1" applyFont="1" applyFill="1" applyBorder="1" applyAlignment="1" applyProtection="1">
      <alignment horizontal="left" vertical="center"/>
      <protection locked="0"/>
    </xf>
    <xf numFmtId="0" fontId="5" fillId="0" borderId="24" xfId="0" applyNumberFormat="1" applyFont="1" applyFill="1" applyBorder="1" applyAlignment="1" applyProtection="1">
      <alignment horizontal="right" vertical="center"/>
      <protection locked="0"/>
    </xf>
    <xf numFmtId="177" fontId="5" fillId="0" borderId="28" xfId="0" applyNumberFormat="1" applyFont="1" applyFill="1" applyBorder="1" applyAlignment="1" applyProtection="1">
      <alignment horizontal="left" vertical="center"/>
      <protection locked="0"/>
    </xf>
    <xf numFmtId="0" fontId="7" fillId="0" borderId="16" xfId="0" applyNumberFormat="1" applyFont="1" applyFill="1" applyBorder="1" applyAlignment="1" applyProtection="1">
      <alignment horizontal="left" vertical="center"/>
      <protection locked="0"/>
    </xf>
    <xf numFmtId="0" fontId="7" fillId="0" borderId="18" xfId="0" applyNumberFormat="1" applyFont="1" applyFill="1" applyBorder="1" applyAlignment="1" applyProtection="1">
      <alignment horizontal="left" vertical="center"/>
      <protection locked="0"/>
    </xf>
    <xf numFmtId="177" fontId="5" fillId="0" borderId="13" xfId="0" applyNumberFormat="1" applyFont="1" applyBorder="1" applyAlignment="1" applyProtection="1">
      <alignment horizontal="left" vertical="center"/>
      <protection locked="0"/>
    </xf>
    <xf numFmtId="177" fontId="5" fillId="0" borderId="14" xfId="0" applyNumberFormat="1" applyFont="1" applyBorder="1" applyAlignment="1" applyProtection="1">
      <alignment horizontal="left" vertical="center"/>
      <protection locked="0"/>
    </xf>
    <xf numFmtId="177" fontId="5" fillId="0" borderId="15" xfId="0" applyNumberFormat="1" applyFont="1" applyBorder="1" applyAlignment="1" applyProtection="1">
      <alignment horizontal="left" vertical="center"/>
      <protection locked="0"/>
    </xf>
    <xf numFmtId="177" fontId="5" fillId="0" borderId="29" xfId="0" applyNumberFormat="1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2" xfId="0" applyNumberFormat="1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182" fontId="5" fillId="0" borderId="18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27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10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2" max="2" width="16.00390625" style="0" bestFit="1" customWidth="1"/>
    <col min="4" max="4" width="5.375" style="0" bestFit="1" customWidth="1"/>
    <col min="5" max="5" width="5.50390625" style="0" bestFit="1" customWidth="1"/>
    <col min="6" max="6" width="5.375" style="0" bestFit="1" customWidth="1"/>
    <col min="7" max="7" width="5.50390625" style="0" bestFit="1" customWidth="1"/>
    <col min="8" max="8" width="11.625" style="0" bestFit="1" customWidth="1"/>
  </cols>
  <sheetData>
    <row r="7" spans="2:9" ht="24">
      <c r="B7" s="1" t="s">
        <v>0</v>
      </c>
      <c r="C7" s="2"/>
      <c r="D7" s="2"/>
      <c r="E7" s="2"/>
      <c r="F7" s="2"/>
      <c r="G7" s="2"/>
      <c r="H7" s="2"/>
      <c r="I7" s="2"/>
    </row>
    <row r="8" spans="2:9" ht="24">
      <c r="B8" s="1" t="s">
        <v>1</v>
      </c>
      <c r="C8" s="3">
        <v>2014</v>
      </c>
      <c r="D8" s="2" t="s">
        <v>2</v>
      </c>
      <c r="E8" s="3">
        <v>5</v>
      </c>
      <c r="F8" s="2" t="s">
        <v>3</v>
      </c>
      <c r="G8" s="3">
        <v>16</v>
      </c>
      <c r="H8" s="2" t="s">
        <v>4</v>
      </c>
      <c r="I8" s="2"/>
    </row>
    <row r="9" spans="2:9" ht="24">
      <c r="B9" s="2"/>
      <c r="I9" s="2"/>
    </row>
    <row r="10" spans="3:8" ht="24">
      <c r="C10" s="3">
        <v>2014</v>
      </c>
      <c r="D10" s="2" t="s">
        <v>2</v>
      </c>
      <c r="E10" s="3">
        <v>6</v>
      </c>
      <c r="F10" s="2" t="s">
        <v>5</v>
      </c>
      <c r="G10" s="3">
        <v>15</v>
      </c>
      <c r="H10" s="2" t="s">
        <v>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4" sqref="M4"/>
    </sheetView>
  </sheetViews>
  <sheetFormatPr defaultColWidth="8.125" defaultRowHeight="18" customHeight="1"/>
  <cols>
    <col min="1" max="12" width="5.125" style="4" customWidth="1"/>
    <col min="13" max="13" width="24.625" style="4" customWidth="1"/>
    <col min="14" max="16384" width="8.125" style="4" customWidth="1"/>
  </cols>
  <sheetData>
    <row r="1" spans="1:14" ht="18" customHeight="1">
      <c r="A1" s="9">
        <f>'入力'!C10</f>
        <v>2014</v>
      </c>
      <c r="B1" s="10" t="s">
        <v>25</v>
      </c>
      <c r="C1" s="11"/>
      <c r="D1" s="12"/>
      <c r="E1" s="11"/>
      <c r="F1" s="13"/>
      <c r="N1" s="6"/>
    </row>
    <row r="2" spans="1:12" ht="25.5" customHeight="1">
      <c r="A2" s="40"/>
      <c r="B2" s="51" t="s">
        <v>7</v>
      </c>
      <c r="C2" s="15"/>
      <c r="D2" s="15"/>
      <c r="E2" s="14"/>
      <c r="F2" s="14"/>
      <c r="I2" s="70" t="s">
        <v>14</v>
      </c>
      <c r="J2" s="71"/>
      <c r="K2" s="50"/>
      <c r="L2" s="32" t="s">
        <v>15</v>
      </c>
    </row>
    <row r="3" spans="1:13" ht="9.75" customHeight="1">
      <c r="A3" s="9"/>
      <c r="B3" s="16"/>
      <c r="C3" s="16"/>
      <c r="D3" s="16"/>
      <c r="E3" s="16"/>
      <c r="F3" s="16"/>
      <c r="G3" s="18"/>
      <c r="H3" s="31"/>
      <c r="I3" s="31"/>
      <c r="J3" s="31"/>
      <c r="K3" s="31"/>
      <c r="L3" s="17"/>
      <c r="M3" s="17"/>
    </row>
    <row r="4" spans="1:13" ht="25.5" customHeight="1">
      <c r="A4" s="70" t="s">
        <v>26</v>
      </c>
      <c r="B4" s="71"/>
      <c r="C4" s="77">
        <f>DATE(A1,'入力'!E8,'入力'!G8)</f>
        <v>41775</v>
      </c>
      <c r="D4" s="78"/>
      <c r="F4" s="70" t="s">
        <v>20</v>
      </c>
      <c r="G4" s="71"/>
      <c r="H4" s="79"/>
      <c r="I4" s="79"/>
      <c r="J4" s="35"/>
      <c r="L4" s="30" t="s">
        <v>22</v>
      </c>
      <c r="M4" s="62"/>
    </row>
    <row r="5" spans="1:14" ht="25.5" customHeight="1">
      <c r="A5" s="70" t="s">
        <v>27</v>
      </c>
      <c r="B5" s="71"/>
      <c r="C5" s="77">
        <f>DATE(A1,'入力'!E10,'入力'!G10)</f>
        <v>41805</v>
      </c>
      <c r="D5" s="78"/>
      <c r="F5" s="70" t="s">
        <v>24</v>
      </c>
      <c r="G5" s="71"/>
      <c r="H5" s="79"/>
      <c r="I5" s="79"/>
      <c r="J5" s="35"/>
      <c r="L5" s="30" t="s">
        <v>23</v>
      </c>
      <c r="M5" s="63"/>
      <c r="N5" s="6"/>
    </row>
    <row r="6" spans="1:14" ht="9.75" customHeight="1">
      <c r="A6" s="18"/>
      <c r="B6" s="18"/>
      <c r="C6" s="18"/>
      <c r="D6" s="18"/>
      <c r="E6" s="20"/>
      <c r="F6" s="20"/>
      <c r="G6" s="21"/>
      <c r="H6" s="18"/>
      <c r="I6" s="18"/>
      <c r="J6" s="20"/>
      <c r="K6" s="20"/>
      <c r="N6" s="7"/>
    </row>
    <row r="7" spans="1:14" ht="19.5" customHeight="1">
      <c r="A7" s="68" t="s">
        <v>16</v>
      </c>
      <c r="B7" s="68" t="s">
        <v>17</v>
      </c>
      <c r="C7" s="72" t="s">
        <v>8</v>
      </c>
      <c r="D7" s="72"/>
      <c r="E7" s="72" t="s">
        <v>9</v>
      </c>
      <c r="F7" s="72"/>
      <c r="G7" s="73" t="s">
        <v>10</v>
      </c>
      <c r="H7" s="74"/>
      <c r="I7" s="75" t="s">
        <v>18</v>
      </c>
      <c r="J7" s="76"/>
      <c r="K7" s="70" t="s">
        <v>19</v>
      </c>
      <c r="L7" s="71"/>
      <c r="M7" s="68" t="s">
        <v>21</v>
      </c>
      <c r="N7" s="36"/>
    </row>
    <row r="8" spans="1:14" ht="19.5" customHeight="1">
      <c r="A8" s="69"/>
      <c r="B8" s="69"/>
      <c r="C8" s="22" t="s">
        <v>11</v>
      </c>
      <c r="D8" s="23" t="s">
        <v>12</v>
      </c>
      <c r="E8" s="22" t="s">
        <v>11</v>
      </c>
      <c r="F8" s="23" t="s">
        <v>12</v>
      </c>
      <c r="G8" s="22" t="s">
        <v>13</v>
      </c>
      <c r="H8" s="41" t="s">
        <v>12</v>
      </c>
      <c r="I8" s="42" t="s">
        <v>13</v>
      </c>
      <c r="J8" s="39" t="s">
        <v>12</v>
      </c>
      <c r="K8" s="38" t="s">
        <v>13</v>
      </c>
      <c r="L8" s="39" t="s">
        <v>12</v>
      </c>
      <c r="M8" s="69"/>
      <c r="N8" s="37"/>
    </row>
    <row r="9" spans="1:14" ht="19.5" customHeight="1">
      <c r="A9" s="24">
        <f>C4</f>
        <v>41775</v>
      </c>
      <c r="B9" s="25">
        <f aca="true" t="shared" si="0" ref="B9:B39">IF(A9&gt;$C$5,"",WEEKDAY(A9))</f>
        <v>6</v>
      </c>
      <c r="C9" s="52"/>
      <c r="D9" s="53"/>
      <c r="E9" s="52"/>
      <c r="F9" s="54"/>
      <c r="G9" s="55"/>
      <c r="H9" s="56"/>
      <c r="I9" s="44"/>
      <c r="J9" s="45"/>
      <c r="K9" s="46"/>
      <c r="L9" s="45"/>
      <c r="M9" s="64"/>
      <c r="N9" s="5"/>
    </row>
    <row r="10" spans="1:14" ht="19.5" customHeight="1">
      <c r="A10" s="26">
        <f>IF($C$4+1&gt;$C$5,"",A9+1)</f>
        <v>41776</v>
      </c>
      <c r="B10" s="27">
        <f t="shared" si="0"/>
        <v>7</v>
      </c>
      <c r="C10" s="57"/>
      <c r="D10" s="58"/>
      <c r="E10" s="57"/>
      <c r="F10" s="59"/>
      <c r="G10" s="60"/>
      <c r="H10" s="61"/>
      <c r="I10" s="44"/>
      <c r="J10" s="45"/>
      <c r="K10" s="46"/>
      <c r="L10" s="45"/>
      <c r="M10" s="65"/>
      <c r="N10" s="5"/>
    </row>
    <row r="11" spans="1:14" ht="19.5" customHeight="1">
      <c r="A11" s="26">
        <f>IF($C$4+2&gt;$C$5,"",A10+1)</f>
        <v>41777</v>
      </c>
      <c r="B11" s="27">
        <f t="shared" si="0"/>
        <v>1</v>
      </c>
      <c r="C11" s="57"/>
      <c r="D11" s="58"/>
      <c r="E11" s="57"/>
      <c r="F11" s="59"/>
      <c r="G11" s="60"/>
      <c r="H11" s="61"/>
      <c r="I11" s="44"/>
      <c r="J11" s="45"/>
      <c r="K11" s="46"/>
      <c r="L11" s="45"/>
      <c r="M11" s="65"/>
      <c r="N11" s="5"/>
    </row>
    <row r="12" spans="1:14" ht="19.5" customHeight="1">
      <c r="A12" s="26">
        <f>IF($C$4+3&gt;$C$5,"",A11+1)</f>
        <v>41778</v>
      </c>
      <c r="B12" s="27">
        <f t="shared" si="0"/>
        <v>2</v>
      </c>
      <c r="C12" s="57"/>
      <c r="D12" s="58"/>
      <c r="E12" s="57"/>
      <c r="F12" s="59"/>
      <c r="G12" s="60"/>
      <c r="H12" s="61"/>
      <c r="I12" s="44"/>
      <c r="J12" s="45"/>
      <c r="K12" s="46"/>
      <c r="L12" s="45"/>
      <c r="M12" s="65"/>
      <c r="N12" s="5"/>
    </row>
    <row r="13" spans="1:14" ht="19.5" customHeight="1">
      <c r="A13" s="26">
        <f>IF($C$4+4&gt;$C$5,"",A12+1)</f>
        <v>41779</v>
      </c>
      <c r="B13" s="27">
        <f t="shared" si="0"/>
        <v>3</v>
      </c>
      <c r="C13" s="57"/>
      <c r="D13" s="58"/>
      <c r="E13" s="57"/>
      <c r="F13" s="59"/>
      <c r="G13" s="60"/>
      <c r="H13" s="61"/>
      <c r="I13" s="44"/>
      <c r="J13" s="45"/>
      <c r="K13" s="46"/>
      <c r="L13" s="45"/>
      <c r="M13" s="65"/>
      <c r="N13" s="5"/>
    </row>
    <row r="14" spans="1:14" ht="19.5" customHeight="1">
      <c r="A14" s="26">
        <f>IF($C$4+5&gt;$C$5,"",A13+1)</f>
        <v>41780</v>
      </c>
      <c r="B14" s="27">
        <f t="shared" si="0"/>
        <v>4</v>
      </c>
      <c r="C14" s="57"/>
      <c r="D14" s="58"/>
      <c r="E14" s="57"/>
      <c r="F14" s="59"/>
      <c r="G14" s="60"/>
      <c r="H14" s="61"/>
      <c r="I14" s="44"/>
      <c r="J14" s="45"/>
      <c r="K14" s="46"/>
      <c r="L14" s="45"/>
      <c r="M14" s="65"/>
      <c r="N14" s="5"/>
    </row>
    <row r="15" spans="1:14" ht="19.5" customHeight="1">
      <c r="A15" s="26">
        <f>IF($C$4+6&gt;$C$5,"",A14+1)</f>
        <v>41781</v>
      </c>
      <c r="B15" s="27">
        <f t="shared" si="0"/>
        <v>5</v>
      </c>
      <c r="C15" s="57"/>
      <c r="D15" s="58"/>
      <c r="E15" s="57"/>
      <c r="F15" s="59"/>
      <c r="G15" s="60"/>
      <c r="H15" s="61"/>
      <c r="I15" s="44"/>
      <c r="J15" s="45"/>
      <c r="K15" s="46"/>
      <c r="L15" s="45"/>
      <c r="M15" s="65"/>
      <c r="N15" s="5"/>
    </row>
    <row r="16" spans="1:14" ht="19.5" customHeight="1">
      <c r="A16" s="26">
        <f>IF($C$4+7&gt;$C$5,"",A15+1)</f>
        <v>41782</v>
      </c>
      <c r="B16" s="27">
        <f t="shared" si="0"/>
        <v>6</v>
      </c>
      <c r="C16" s="57"/>
      <c r="D16" s="58"/>
      <c r="E16" s="57"/>
      <c r="F16" s="59"/>
      <c r="G16" s="60"/>
      <c r="H16" s="61"/>
      <c r="I16" s="44"/>
      <c r="J16" s="45"/>
      <c r="K16" s="46"/>
      <c r="L16" s="45"/>
      <c r="M16" s="65"/>
      <c r="N16" s="5"/>
    </row>
    <row r="17" spans="1:14" ht="19.5" customHeight="1">
      <c r="A17" s="26">
        <f>IF($C$4+8&gt;$C$5,"",A16+1)</f>
        <v>41783</v>
      </c>
      <c r="B17" s="27">
        <f t="shared" si="0"/>
        <v>7</v>
      </c>
      <c r="C17" s="57"/>
      <c r="D17" s="58"/>
      <c r="E17" s="57"/>
      <c r="F17" s="59"/>
      <c r="G17" s="60"/>
      <c r="H17" s="61"/>
      <c r="I17" s="44"/>
      <c r="J17" s="45"/>
      <c r="K17" s="46"/>
      <c r="L17" s="45"/>
      <c r="M17" s="65"/>
      <c r="N17" s="5"/>
    </row>
    <row r="18" spans="1:14" ht="19.5" customHeight="1">
      <c r="A18" s="26">
        <f>IF($C$4+9&gt;$C$5,"",A17+1)</f>
        <v>41784</v>
      </c>
      <c r="B18" s="27">
        <f t="shared" si="0"/>
        <v>1</v>
      </c>
      <c r="C18" s="57"/>
      <c r="D18" s="58"/>
      <c r="E18" s="57"/>
      <c r="F18" s="59"/>
      <c r="G18" s="60"/>
      <c r="H18" s="61"/>
      <c r="I18" s="44"/>
      <c r="J18" s="45"/>
      <c r="K18" s="46"/>
      <c r="L18" s="45"/>
      <c r="M18" s="65"/>
      <c r="N18" s="5"/>
    </row>
    <row r="19" spans="1:14" ht="19.5" customHeight="1">
      <c r="A19" s="26">
        <f>IF($C$4+10&gt;$C$5,"",A18+1)</f>
        <v>41785</v>
      </c>
      <c r="B19" s="27">
        <f t="shared" si="0"/>
        <v>2</v>
      </c>
      <c r="C19" s="57"/>
      <c r="D19" s="58"/>
      <c r="E19" s="57"/>
      <c r="F19" s="59"/>
      <c r="G19" s="60"/>
      <c r="H19" s="61"/>
      <c r="I19" s="44"/>
      <c r="J19" s="45"/>
      <c r="K19" s="46"/>
      <c r="L19" s="45"/>
      <c r="M19" s="65"/>
      <c r="N19" s="5"/>
    </row>
    <row r="20" spans="1:14" ht="19.5" customHeight="1">
      <c r="A20" s="26">
        <f>IF($C$4+11&gt;$C$5,"",A19+1)</f>
        <v>41786</v>
      </c>
      <c r="B20" s="27">
        <f t="shared" si="0"/>
        <v>3</v>
      </c>
      <c r="C20" s="57"/>
      <c r="D20" s="58"/>
      <c r="E20" s="57"/>
      <c r="F20" s="59"/>
      <c r="G20" s="60"/>
      <c r="H20" s="61"/>
      <c r="I20" s="44"/>
      <c r="J20" s="45"/>
      <c r="K20" s="46"/>
      <c r="L20" s="45"/>
      <c r="M20" s="65"/>
      <c r="N20" s="5"/>
    </row>
    <row r="21" spans="1:14" ht="19.5" customHeight="1">
      <c r="A21" s="26">
        <f>IF($C$4+12&gt;$C$5,"",A20+1)</f>
        <v>41787</v>
      </c>
      <c r="B21" s="27">
        <f t="shared" si="0"/>
        <v>4</v>
      </c>
      <c r="C21" s="57"/>
      <c r="D21" s="58"/>
      <c r="E21" s="57"/>
      <c r="F21" s="59"/>
      <c r="G21" s="60"/>
      <c r="H21" s="61"/>
      <c r="I21" s="44"/>
      <c r="J21" s="45"/>
      <c r="K21" s="46"/>
      <c r="L21" s="45"/>
      <c r="M21" s="65"/>
      <c r="N21" s="5"/>
    </row>
    <row r="22" spans="1:14" ht="19.5" customHeight="1">
      <c r="A22" s="26">
        <f>IF($C$4+13&gt;$C$5,"",A21+1)</f>
        <v>41788</v>
      </c>
      <c r="B22" s="27">
        <f t="shared" si="0"/>
        <v>5</v>
      </c>
      <c r="C22" s="57"/>
      <c r="D22" s="58"/>
      <c r="E22" s="57"/>
      <c r="F22" s="59"/>
      <c r="G22" s="60"/>
      <c r="H22" s="61"/>
      <c r="I22" s="44"/>
      <c r="J22" s="45"/>
      <c r="K22" s="46"/>
      <c r="L22" s="45"/>
      <c r="M22" s="65"/>
      <c r="N22" s="5"/>
    </row>
    <row r="23" spans="1:14" ht="19.5" customHeight="1">
      <c r="A23" s="26">
        <f>IF($C$4+14&gt;$C$5,"",A22+1)</f>
        <v>41789</v>
      </c>
      <c r="B23" s="27">
        <f t="shared" si="0"/>
        <v>6</v>
      </c>
      <c r="C23" s="57"/>
      <c r="D23" s="58"/>
      <c r="E23" s="57"/>
      <c r="F23" s="59"/>
      <c r="G23" s="60"/>
      <c r="H23" s="61"/>
      <c r="I23" s="44"/>
      <c r="J23" s="45"/>
      <c r="K23" s="46"/>
      <c r="L23" s="45"/>
      <c r="M23" s="65"/>
      <c r="N23" s="5"/>
    </row>
    <row r="24" spans="1:14" ht="19.5" customHeight="1">
      <c r="A24" s="26">
        <f>IF($C$4+15&gt;$C$5,"",A23+1)</f>
        <v>41790</v>
      </c>
      <c r="B24" s="27">
        <f t="shared" si="0"/>
        <v>7</v>
      </c>
      <c r="C24" s="57"/>
      <c r="D24" s="58"/>
      <c r="E24" s="57"/>
      <c r="F24" s="59"/>
      <c r="G24" s="60"/>
      <c r="H24" s="61"/>
      <c r="I24" s="44"/>
      <c r="J24" s="45"/>
      <c r="K24" s="46"/>
      <c r="L24" s="45"/>
      <c r="M24" s="65"/>
      <c r="N24" s="5"/>
    </row>
    <row r="25" spans="1:14" ht="19.5" customHeight="1">
      <c r="A25" s="26">
        <f>IF($C$4+16&gt;$C$5,"",A24+1)</f>
        <v>41791</v>
      </c>
      <c r="B25" s="27">
        <f t="shared" si="0"/>
        <v>1</v>
      </c>
      <c r="C25" s="57"/>
      <c r="D25" s="58"/>
      <c r="E25" s="57"/>
      <c r="F25" s="59"/>
      <c r="G25" s="60"/>
      <c r="H25" s="61"/>
      <c r="I25" s="44"/>
      <c r="J25" s="45"/>
      <c r="K25" s="46"/>
      <c r="L25" s="45"/>
      <c r="M25" s="65"/>
      <c r="N25" s="5"/>
    </row>
    <row r="26" spans="1:14" ht="19.5" customHeight="1">
      <c r="A26" s="26">
        <f>IF($C$4+17&gt;$C$5,"",A25+1)</f>
        <v>41792</v>
      </c>
      <c r="B26" s="27">
        <f t="shared" si="0"/>
        <v>2</v>
      </c>
      <c r="C26" s="57"/>
      <c r="D26" s="58"/>
      <c r="E26" s="57"/>
      <c r="F26" s="59"/>
      <c r="G26" s="60"/>
      <c r="H26" s="61"/>
      <c r="I26" s="44"/>
      <c r="J26" s="45"/>
      <c r="K26" s="46"/>
      <c r="L26" s="45"/>
      <c r="M26" s="65"/>
      <c r="N26" s="5"/>
    </row>
    <row r="27" spans="1:14" ht="19.5" customHeight="1">
      <c r="A27" s="26">
        <f>IF($C$4+18&gt;$C$5,"",A26+1)</f>
        <v>41793</v>
      </c>
      <c r="B27" s="27">
        <f t="shared" si="0"/>
        <v>3</v>
      </c>
      <c r="C27" s="57"/>
      <c r="D27" s="58"/>
      <c r="E27" s="57"/>
      <c r="F27" s="59"/>
      <c r="G27" s="60"/>
      <c r="H27" s="61"/>
      <c r="I27" s="44"/>
      <c r="J27" s="45"/>
      <c r="K27" s="46"/>
      <c r="L27" s="45"/>
      <c r="M27" s="65"/>
      <c r="N27" s="5"/>
    </row>
    <row r="28" spans="1:14" ht="19.5" customHeight="1">
      <c r="A28" s="26">
        <f>IF($C$4+19&gt;$C$5,"",A27+1)</f>
        <v>41794</v>
      </c>
      <c r="B28" s="27">
        <f t="shared" si="0"/>
        <v>4</v>
      </c>
      <c r="C28" s="57"/>
      <c r="D28" s="58"/>
      <c r="E28" s="57"/>
      <c r="F28" s="59"/>
      <c r="G28" s="60"/>
      <c r="H28" s="61"/>
      <c r="I28" s="44"/>
      <c r="J28" s="45"/>
      <c r="K28" s="46"/>
      <c r="L28" s="45"/>
      <c r="M28" s="65"/>
      <c r="N28" s="5"/>
    </row>
    <row r="29" spans="1:14" ht="19.5" customHeight="1">
      <c r="A29" s="26">
        <f>IF($C$4+20&gt;$C$5,"",A28+1)</f>
        <v>41795</v>
      </c>
      <c r="B29" s="27">
        <f t="shared" si="0"/>
        <v>5</v>
      </c>
      <c r="C29" s="57"/>
      <c r="D29" s="58"/>
      <c r="E29" s="57"/>
      <c r="F29" s="59"/>
      <c r="G29" s="60"/>
      <c r="H29" s="61"/>
      <c r="I29" s="44"/>
      <c r="J29" s="45"/>
      <c r="K29" s="46"/>
      <c r="L29" s="45"/>
      <c r="M29" s="65"/>
      <c r="N29" s="5"/>
    </row>
    <row r="30" spans="1:14" ht="19.5" customHeight="1">
      <c r="A30" s="26">
        <f>IF($C$4+21&gt;$C$5,"",A29+1)</f>
        <v>41796</v>
      </c>
      <c r="B30" s="27">
        <f t="shared" si="0"/>
        <v>6</v>
      </c>
      <c r="C30" s="57"/>
      <c r="D30" s="58"/>
      <c r="E30" s="57"/>
      <c r="F30" s="59"/>
      <c r="G30" s="60"/>
      <c r="H30" s="61"/>
      <c r="I30" s="44"/>
      <c r="J30" s="45"/>
      <c r="K30" s="46"/>
      <c r="L30" s="45"/>
      <c r="M30" s="65"/>
      <c r="N30" s="5"/>
    </row>
    <row r="31" spans="1:14" ht="19.5" customHeight="1">
      <c r="A31" s="26">
        <f>IF($C$4+22&gt;$C$5,"",A30+1)</f>
        <v>41797</v>
      </c>
      <c r="B31" s="27">
        <f t="shared" si="0"/>
        <v>7</v>
      </c>
      <c r="C31" s="57"/>
      <c r="D31" s="58"/>
      <c r="E31" s="57"/>
      <c r="F31" s="59"/>
      <c r="G31" s="60"/>
      <c r="H31" s="61"/>
      <c r="I31" s="44"/>
      <c r="J31" s="45"/>
      <c r="K31" s="46"/>
      <c r="L31" s="45"/>
      <c r="M31" s="65"/>
      <c r="N31" s="5"/>
    </row>
    <row r="32" spans="1:14" ht="19.5" customHeight="1">
      <c r="A32" s="26">
        <f>IF($C$4+23&gt;$C$5,"",A31+1)</f>
        <v>41798</v>
      </c>
      <c r="B32" s="27">
        <f t="shared" si="0"/>
        <v>1</v>
      </c>
      <c r="C32" s="57"/>
      <c r="D32" s="58"/>
      <c r="E32" s="57"/>
      <c r="F32" s="59"/>
      <c r="G32" s="60"/>
      <c r="H32" s="61"/>
      <c r="I32" s="44"/>
      <c r="J32" s="45"/>
      <c r="K32" s="46"/>
      <c r="L32" s="45"/>
      <c r="M32" s="65"/>
      <c r="N32" s="5"/>
    </row>
    <row r="33" spans="1:14" ht="19.5" customHeight="1">
      <c r="A33" s="26">
        <f>IF($C$4+24&gt;$C$5,"",A32+1)</f>
        <v>41799</v>
      </c>
      <c r="B33" s="27">
        <f t="shared" si="0"/>
        <v>2</v>
      </c>
      <c r="C33" s="57"/>
      <c r="D33" s="58"/>
      <c r="E33" s="57"/>
      <c r="F33" s="59"/>
      <c r="G33" s="60"/>
      <c r="H33" s="61"/>
      <c r="I33" s="44"/>
      <c r="J33" s="45"/>
      <c r="K33" s="46"/>
      <c r="L33" s="45"/>
      <c r="M33" s="65"/>
      <c r="N33" s="5"/>
    </row>
    <row r="34" spans="1:14" ht="19.5" customHeight="1">
      <c r="A34" s="26">
        <f>IF($C$4+25&gt;$C$5,"",A33+1)</f>
        <v>41800</v>
      </c>
      <c r="B34" s="27">
        <f t="shared" si="0"/>
        <v>3</v>
      </c>
      <c r="C34" s="57"/>
      <c r="D34" s="58"/>
      <c r="E34" s="57"/>
      <c r="F34" s="59"/>
      <c r="G34" s="60"/>
      <c r="H34" s="61"/>
      <c r="I34" s="44"/>
      <c r="J34" s="45"/>
      <c r="K34" s="46"/>
      <c r="L34" s="45"/>
      <c r="M34" s="65"/>
      <c r="N34" s="5"/>
    </row>
    <row r="35" spans="1:14" ht="19.5" customHeight="1">
      <c r="A35" s="26">
        <f>IF($C$4+26&gt;$C$5,"",A34+1)</f>
        <v>41801</v>
      </c>
      <c r="B35" s="27">
        <f t="shared" si="0"/>
        <v>4</v>
      </c>
      <c r="C35" s="57"/>
      <c r="D35" s="58"/>
      <c r="E35" s="57"/>
      <c r="F35" s="59"/>
      <c r="G35" s="60"/>
      <c r="H35" s="61"/>
      <c r="I35" s="44"/>
      <c r="J35" s="45"/>
      <c r="K35" s="46"/>
      <c r="L35" s="45"/>
      <c r="M35" s="65"/>
      <c r="N35" s="5"/>
    </row>
    <row r="36" spans="1:14" ht="19.5" customHeight="1">
      <c r="A36" s="26">
        <f>IF($C$4+27&gt;$C$5,"",A35+1)</f>
        <v>41802</v>
      </c>
      <c r="B36" s="27">
        <f t="shared" si="0"/>
        <v>5</v>
      </c>
      <c r="C36" s="57"/>
      <c r="D36" s="58"/>
      <c r="E36" s="57"/>
      <c r="F36" s="59"/>
      <c r="G36" s="60"/>
      <c r="H36" s="61"/>
      <c r="I36" s="44"/>
      <c r="J36" s="45"/>
      <c r="K36" s="46"/>
      <c r="L36" s="45"/>
      <c r="M36" s="65"/>
      <c r="N36" s="5"/>
    </row>
    <row r="37" spans="1:14" ht="19.5" customHeight="1">
      <c r="A37" s="26">
        <f>IF($C$4+28&gt;$C$5,"",A36+1)</f>
        <v>41803</v>
      </c>
      <c r="B37" s="27">
        <f t="shared" si="0"/>
        <v>6</v>
      </c>
      <c r="C37" s="57"/>
      <c r="D37" s="58"/>
      <c r="E37" s="57"/>
      <c r="F37" s="59"/>
      <c r="G37" s="60"/>
      <c r="H37" s="61"/>
      <c r="I37" s="44"/>
      <c r="J37" s="45"/>
      <c r="K37" s="46"/>
      <c r="L37" s="45"/>
      <c r="M37" s="65"/>
      <c r="N37" s="5"/>
    </row>
    <row r="38" spans="1:14" ht="19.5" customHeight="1">
      <c r="A38" s="26">
        <f>IF($C$4+29&gt;$C$5,"",A37+1)</f>
        <v>41804</v>
      </c>
      <c r="B38" s="27">
        <f t="shared" si="0"/>
        <v>7</v>
      </c>
      <c r="C38" s="57"/>
      <c r="D38" s="58"/>
      <c r="E38" s="57"/>
      <c r="F38" s="59"/>
      <c r="G38" s="60"/>
      <c r="H38" s="61"/>
      <c r="I38" s="44"/>
      <c r="J38" s="45"/>
      <c r="K38" s="46"/>
      <c r="L38" s="45"/>
      <c r="M38" s="65"/>
      <c r="N38" s="5"/>
    </row>
    <row r="39" spans="1:14" ht="19.5" customHeight="1">
      <c r="A39" s="28">
        <f>IF($C$4+30&gt;$C$5,"",A38+1)</f>
        <v>41805</v>
      </c>
      <c r="B39" s="29">
        <f t="shared" si="0"/>
        <v>1</v>
      </c>
      <c r="C39" s="57"/>
      <c r="D39" s="58"/>
      <c r="E39" s="57"/>
      <c r="F39" s="59"/>
      <c r="G39" s="60"/>
      <c r="H39" s="61"/>
      <c r="I39" s="44"/>
      <c r="J39" s="45"/>
      <c r="K39" s="46"/>
      <c r="L39" s="45"/>
      <c r="M39" s="66"/>
      <c r="N39" s="5"/>
    </row>
    <row r="40" spans="1:14" ht="19.5" customHeight="1">
      <c r="A40" s="19" t="s">
        <v>28</v>
      </c>
      <c r="B40" s="33"/>
      <c r="C40" s="33"/>
      <c r="D40" s="33"/>
      <c r="E40" s="33"/>
      <c r="F40" s="33"/>
      <c r="G40" s="34"/>
      <c r="H40" s="43"/>
      <c r="I40" s="47"/>
      <c r="J40" s="48"/>
      <c r="K40" s="49"/>
      <c r="L40" s="48"/>
      <c r="M40" s="67"/>
      <c r="N40" s="8"/>
    </row>
  </sheetData>
  <sheetProtection/>
  <mergeCells count="17">
    <mergeCell ref="C4:D4"/>
    <mergeCell ref="C5:D5"/>
    <mergeCell ref="F4:G4"/>
    <mergeCell ref="I2:J2"/>
    <mergeCell ref="H4:I4"/>
    <mergeCell ref="F5:G5"/>
    <mergeCell ref="H5:I5"/>
    <mergeCell ref="A7:A8"/>
    <mergeCell ref="B7:B8"/>
    <mergeCell ref="A4:B4"/>
    <mergeCell ref="A5:B5"/>
    <mergeCell ref="M7:M8"/>
    <mergeCell ref="K7:L7"/>
    <mergeCell ref="C7:D7"/>
    <mergeCell ref="E7:F7"/>
    <mergeCell ref="G7:H7"/>
    <mergeCell ref="I7:J7"/>
  </mergeCells>
  <conditionalFormatting sqref="B9:B39">
    <cfRule type="cellIs" priority="1" dxfId="1" operator="equal" stopIfTrue="1">
      <formula>1</formula>
    </cfRule>
    <cfRule type="cellIs" priority="2" dxfId="0" operator="equal" stopIfTrue="1">
      <formula>7</formula>
    </cfRule>
  </conditionalFormatting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キノシタ社会保険労務士事務所</dc:creator>
  <cp:keywords/>
  <dc:description/>
  <cp:lastModifiedBy>takao</cp:lastModifiedBy>
  <cp:lastPrinted>2007-10-25T02:17:12Z</cp:lastPrinted>
  <dcterms:created xsi:type="dcterms:W3CDTF">2007-10-24T06:37:53Z</dcterms:created>
  <dcterms:modified xsi:type="dcterms:W3CDTF">2014-05-28T02:42:01Z</dcterms:modified>
  <cp:category/>
  <cp:version/>
  <cp:contentType/>
  <cp:contentStatus/>
</cp:coreProperties>
</file>